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2013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/>
  <c r="C89" s="1"/>
  <c r="C77"/>
  <c r="C74"/>
  <c r="C73"/>
  <c r="C71"/>
  <c r="C68"/>
  <c r="C62"/>
  <c r="C58"/>
  <c r="C54"/>
  <c r="C45"/>
  <c r="C38"/>
  <c r="C32"/>
  <c r="C30"/>
  <c r="C25"/>
  <c r="C22"/>
  <c r="C20"/>
  <c r="C16"/>
  <c r="C12"/>
  <c r="C7"/>
  <c r="C4"/>
  <c r="C2"/>
  <c r="C72" l="1"/>
  <c r="C70"/>
  <c r="C75" s="1"/>
  <c r="C78" s="1"/>
</calcChain>
</file>

<file path=xl/sharedStrings.xml><?xml version="1.0" encoding="utf-8"?>
<sst xmlns="http://schemas.openxmlformats.org/spreadsheetml/2006/main" count="114" uniqueCount="49">
  <si>
    <t>Rodzaj działalności</t>
  </si>
  <si>
    <t>Wyszczególnienie</t>
  </si>
  <si>
    <t>WYDATKI  2013</t>
  </si>
  <si>
    <t>Szkoły podstawowe</t>
  </si>
  <si>
    <t>1) Wynagrodzenia wraz z pochodnymi i ZFŚS</t>
  </si>
  <si>
    <t xml:space="preserve">2) Wydatki rzeczowe </t>
  </si>
  <si>
    <t>3) Dotacja dla placówek niepublicznych</t>
  </si>
  <si>
    <t>4) Zakupy inwestycyjne</t>
  </si>
  <si>
    <t>5) Remonty</t>
  </si>
  <si>
    <t>Gimnazja</t>
  </si>
  <si>
    <t>Świetlice szkolne</t>
  </si>
  <si>
    <t>Oddziały przedszkolne w Szkołach Podstawowych</t>
  </si>
  <si>
    <t>Przedszkola</t>
  </si>
  <si>
    <t>Stołówki przedszkolne</t>
  </si>
  <si>
    <t>Dowożenie uczniów do szkół</t>
  </si>
  <si>
    <t>Gminny Zarząd Oświaty</t>
  </si>
  <si>
    <t>Doskonalenie zawodowe nauczycieli</t>
  </si>
  <si>
    <t>Pozostała działalność (pływalnia+ ZFŚwS)</t>
  </si>
  <si>
    <t xml:space="preserve">Pozostała działalność (prace społecznie użyteczne) </t>
  </si>
  <si>
    <t>Projekty unijne</t>
  </si>
  <si>
    <t>ŻŁOBKI</t>
  </si>
  <si>
    <t>1) Wynagrodzenia wraz z pochodnymi</t>
  </si>
  <si>
    <t>3) Dotacje</t>
  </si>
  <si>
    <t>Dzienni opiekunowie</t>
  </si>
  <si>
    <t>Wczesne wspomaganie rozwoju dziecka</t>
  </si>
  <si>
    <t>Ośrodki rewalidacyjno-wychowawcze</t>
  </si>
  <si>
    <t>Profilaktyka</t>
  </si>
  <si>
    <t>Pomoc materialna dla uczniów</t>
  </si>
  <si>
    <t>1) Wynagrodzenia z pochodnymi</t>
  </si>
  <si>
    <t>Gospodarka Komunalna i Ochrona Środowiska - koła ekologiczne</t>
  </si>
  <si>
    <t>Kolonie i obozy</t>
  </si>
  <si>
    <t>Ogółem</t>
  </si>
  <si>
    <t>RAZEM  GZO</t>
  </si>
  <si>
    <t>Inwestycje w GMINIE</t>
  </si>
  <si>
    <t>REMONTY W GMINIE</t>
  </si>
  <si>
    <t>OGÓŁEM:</t>
  </si>
  <si>
    <t>Źródła finansowania</t>
  </si>
  <si>
    <t>Subwencja Oświatowa</t>
  </si>
  <si>
    <t>Uzupełnienie subwencji ogólnej - środki na uzupełnienie dochodów gmin z uwzględnieniem liczby dzieci uczęszczających w 2011 r do różnego typu jednostek - Dotacja przedszkolnawychowania przedszkolnego ( 77,00 zł na jednego wychowanka )</t>
  </si>
  <si>
    <t>Dotacja przedszkolna</t>
  </si>
  <si>
    <t>Dotacja Żłobki w  tym Program MALUCH</t>
  </si>
  <si>
    <t>Dotacje MEN i inne środki</t>
  </si>
  <si>
    <t xml:space="preserve">Dochody wykonane wg RB 27S </t>
  </si>
  <si>
    <t>Programy unijne</t>
  </si>
  <si>
    <t>Przeciwdziałania alkoholizmowi</t>
  </si>
  <si>
    <t>Ochrona środowiska - koła ekologiczne</t>
  </si>
  <si>
    <t>Środki GMINY</t>
  </si>
  <si>
    <t>RAZEM  PRZYCHODY</t>
  </si>
  <si>
    <t>WYDATKI 2013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</si>
</sst>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0" fillId="2" borderId="4" xfId="1" applyFont="1" applyFill="1" applyBorder="1"/>
    <xf numFmtId="0" fontId="3" fillId="0" borderId="6" xfId="0" applyFont="1" applyBorder="1"/>
    <xf numFmtId="43" fontId="0" fillId="2" borderId="7" xfId="1" applyFont="1" applyFill="1" applyBorder="1"/>
    <xf numFmtId="0" fontId="3" fillId="0" borderId="9" xfId="0" applyFont="1" applyBorder="1"/>
    <xf numFmtId="43" fontId="0" fillId="2" borderId="10" xfId="1" applyFont="1" applyFill="1" applyBorder="1"/>
    <xf numFmtId="0" fontId="3" fillId="0" borderId="11" xfId="0" applyFont="1" applyBorder="1"/>
    <xf numFmtId="43" fontId="0" fillId="0" borderId="10" xfId="0" applyNumberFormat="1" applyBorder="1"/>
    <xf numFmtId="43" fontId="0" fillId="2" borderId="10" xfId="0" applyNumberFormat="1" applyFill="1" applyBorder="1"/>
    <xf numFmtId="0" fontId="3" fillId="0" borderId="3" xfId="0" applyFont="1" applyBorder="1"/>
    <xf numFmtId="0" fontId="3" fillId="0" borderId="17" xfId="0" applyFont="1" applyBorder="1"/>
    <xf numFmtId="43" fontId="0" fillId="2" borderId="18" xfId="1" applyFont="1" applyFill="1" applyBorder="1"/>
    <xf numFmtId="43" fontId="0" fillId="2" borderId="19" xfId="1" applyFont="1" applyFill="1" applyBorder="1"/>
    <xf numFmtId="0" fontId="3" fillId="0" borderId="20" xfId="0" applyFont="1" applyBorder="1"/>
    <xf numFmtId="43" fontId="0" fillId="0" borderId="21" xfId="0" applyNumberFormat="1" applyBorder="1"/>
    <xf numFmtId="43" fontId="0" fillId="0" borderId="7" xfId="0" applyNumberFormat="1" applyBorder="1"/>
    <xf numFmtId="0" fontId="5" fillId="0" borderId="22" xfId="0" applyFont="1" applyBorder="1"/>
    <xf numFmtId="0" fontId="6" fillId="0" borderId="23" xfId="0" applyFont="1" applyBorder="1"/>
    <xf numFmtId="43" fontId="7" fillId="0" borderId="24" xfId="0" applyNumberFormat="1" applyFont="1" applyBorder="1"/>
    <xf numFmtId="0" fontId="5" fillId="0" borderId="1" xfId="0" applyFont="1" applyBorder="1"/>
    <xf numFmtId="0" fontId="6" fillId="0" borderId="25" xfId="0" applyFont="1" applyBorder="1"/>
    <xf numFmtId="0" fontId="5" fillId="0" borderId="8" xfId="0" applyFont="1" applyBorder="1"/>
    <xf numFmtId="0" fontId="6" fillId="0" borderId="26" xfId="0" applyFont="1" applyBorder="1"/>
    <xf numFmtId="0" fontId="6" fillId="0" borderId="27" xfId="0" applyFont="1" applyBorder="1"/>
    <xf numFmtId="43" fontId="8" fillId="2" borderId="24" xfId="1" applyFont="1" applyFill="1" applyBorder="1"/>
    <xf numFmtId="0" fontId="9" fillId="0" borderId="28" xfId="0" applyFont="1" applyBorder="1"/>
    <xf numFmtId="0" fontId="9" fillId="0" borderId="29" xfId="0" applyFont="1" applyBorder="1" applyAlignment="1">
      <alignment wrapText="1"/>
    </xf>
    <xf numFmtId="43" fontId="0" fillId="2" borderId="21" xfId="1" applyFont="1" applyFill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10" fillId="0" borderId="34" xfId="0" applyFont="1" applyBorder="1"/>
    <xf numFmtId="43" fontId="7" fillId="2" borderId="24" xfId="1" applyFont="1" applyFill="1" applyBorder="1"/>
    <xf numFmtId="0" fontId="11" fillId="0" borderId="20" xfId="0" applyFont="1" applyBorder="1"/>
    <xf numFmtId="43" fontId="8" fillId="2" borderId="35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topLeftCell="A49" workbookViewId="0">
      <selection activeCell="H90" sqref="H90"/>
    </sheetView>
  </sheetViews>
  <sheetFormatPr defaultRowHeight="15"/>
  <cols>
    <col min="1" max="1" width="14.5703125" customWidth="1"/>
    <col min="2" max="2" width="35.42578125" customWidth="1"/>
    <col min="3" max="3" width="19.42578125" customWidth="1"/>
  </cols>
  <sheetData>
    <row r="1" spans="1:3" ht="26.25" thickBot="1">
      <c r="A1" s="1" t="s">
        <v>0</v>
      </c>
      <c r="B1" s="2" t="s">
        <v>1</v>
      </c>
      <c r="C1" s="3" t="s">
        <v>2</v>
      </c>
    </row>
    <row r="2" spans="1:3">
      <c r="A2" s="41" t="s">
        <v>3</v>
      </c>
      <c r="B2" s="4" t="s">
        <v>4</v>
      </c>
      <c r="C2" s="5">
        <f>168881.29+12950767.86+1022534.02+2356923.52+299434.77+93.6+13244+697970.31</f>
        <v>17509849.369999997</v>
      </c>
    </row>
    <row r="3" spans="1:3">
      <c r="A3" s="42"/>
      <c r="B3" s="6" t="s">
        <v>5</v>
      </c>
      <c r="C3" s="7">
        <v>1324920.3899999999</v>
      </c>
    </row>
    <row r="4" spans="1:3">
      <c r="A4" s="42"/>
      <c r="B4" s="6" t="s">
        <v>6</v>
      </c>
      <c r="C4" s="7">
        <f>455051.52+633033.12</f>
        <v>1088084.6400000001</v>
      </c>
    </row>
    <row r="5" spans="1:3">
      <c r="A5" s="42"/>
      <c r="B5" s="6" t="s">
        <v>7</v>
      </c>
      <c r="C5" s="7">
        <v>29565.42</v>
      </c>
    </row>
    <row r="6" spans="1:3" ht="15.75" thickBot="1">
      <c r="A6" s="43"/>
      <c r="B6" s="8" t="s">
        <v>8</v>
      </c>
      <c r="C6" s="9">
        <v>52580</v>
      </c>
    </row>
    <row r="7" spans="1:3">
      <c r="A7" s="41" t="s">
        <v>9</v>
      </c>
      <c r="B7" s="4" t="s">
        <v>4</v>
      </c>
      <c r="C7" s="5">
        <f>27721.15+8422750.65+669913.4+1506676.08+192507.97+700+468182.37</f>
        <v>11288451.620000001</v>
      </c>
    </row>
    <row r="8" spans="1:3">
      <c r="A8" s="42"/>
      <c r="B8" s="6" t="s">
        <v>5</v>
      </c>
      <c r="C8" s="7">
        <v>1240033.1200000001</v>
      </c>
    </row>
    <row r="9" spans="1:3">
      <c r="A9" s="42"/>
      <c r="B9" s="6" t="s">
        <v>6</v>
      </c>
      <c r="C9" s="7">
        <v>679108.56</v>
      </c>
    </row>
    <row r="10" spans="1:3">
      <c r="A10" s="42"/>
      <c r="B10" s="6" t="s">
        <v>7</v>
      </c>
      <c r="C10" s="7">
        <v>14609.14</v>
      </c>
    </row>
    <row r="11" spans="1:3" ht="15.75" thickBot="1">
      <c r="A11" s="43"/>
      <c r="B11" s="8" t="s">
        <v>8</v>
      </c>
      <c r="C11" s="9">
        <v>33122.78</v>
      </c>
    </row>
    <row r="12" spans="1:3">
      <c r="A12" s="41" t="s">
        <v>10</v>
      </c>
      <c r="B12" s="4" t="s">
        <v>4</v>
      </c>
      <c r="C12" s="5">
        <f>6663.31+565450.56+40701.31+97406.94+13605.24+34343.12</f>
        <v>758170.4800000001</v>
      </c>
    </row>
    <row r="13" spans="1:3">
      <c r="A13" s="42"/>
      <c r="B13" s="6" t="s">
        <v>5</v>
      </c>
      <c r="C13" s="7">
        <v>13006.15</v>
      </c>
    </row>
    <row r="14" spans="1:3">
      <c r="A14" s="44"/>
      <c r="B14" s="6" t="s">
        <v>7</v>
      </c>
      <c r="C14" s="7"/>
    </row>
    <row r="15" spans="1:3" ht="15.75" thickBot="1">
      <c r="A15" s="45"/>
      <c r="B15" s="8" t="s">
        <v>8</v>
      </c>
      <c r="C15" s="9"/>
    </row>
    <row r="16" spans="1:3">
      <c r="A16" s="41" t="s">
        <v>11</v>
      </c>
      <c r="B16" s="4" t="s">
        <v>4</v>
      </c>
      <c r="C16" s="5">
        <f>151+239318.55+17560.2+42182.07+5892.49+16857.07</f>
        <v>321961.38</v>
      </c>
    </row>
    <row r="17" spans="1:3">
      <c r="A17" s="42"/>
      <c r="B17" s="6" t="s">
        <v>5</v>
      </c>
      <c r="C17" s="7">
        <v>45746.22</v>
      </c>
    </row>
    <row r="18" spans="1:3">
      <c r="A18" s="44"/>
      <c r="B18" s="6" t="s">
        <v>7</v>
      </c>
      <c r="C18" s="7">
        <v>0</v>
      </c>
    </row>
    <row r="19" spans="1:3" ht="15.75" thickBot="1">
      <c r="A19" s="45"/>
      <c r="B19" s="10" t="s">
        <v>8</v>
      </c>
      <c r="C19" s="9">
        <v>0</v>
      </c>
    </row>
    <row r="20" spans="1:3">
      <c r="A20" s="41" t="s">
        <v>12</v>
      </c>
      <c r="B20" s="4" t="s">
        <v>4</v>
      </c>
      <c r="C20" s="5">
        <f>66733.42+5474090.15+402585.31+986565.92+128939.57+343131.8</f>
        <v>7402046.1699999999</v>
      </c>
    </row>
    <row r="21" spans="1:3">
      <c r="A21" s="42"/>
      <c r="B21" s="6" t="s">
        <v>5</v>
      </c>
      <c r="C21" s="7">
        <v>976124.91</v>
      </c>
    </row>
    <row r="22" spans="1:3">
      <c r="A22" s="42"/>
      <c r="B22" s="6" t="s">
        <v>6</v>
      </c>
      <c r="C22" s="7">
        <f>35403.61+215752.59+407451.37</f>
        <v>658607.57000000007</v>
      </c>
    </row>
    <row r="23" spans="1:3">
      <c r="A23" s="42"/>
      <c r="B23" s="6" t="s">
        <v>7</v>
      </c>
      <c r="C23" s="7">
        <v>6130</v>
      </c>
    </row>
    <row r="24" spans="1:3" ht="15.75" thickBot="1">
      <c r="A24" s="43"/>
      <c r="B24" s="8" t="s">
        <v>8</v>
      </c>
      <c r="C24" s="9">
        <v>50521.19</v>
      </c>
    </row>
    <row r="25" spans="1:3">
      <c r="A25" s="41" t="s">
        <v>13</v>
      </c>
      <c r="B25" s="4" t="s">
        <v>4</v>
      </c>
      <c r="C25" s="5">
        <f>1851.67+334505.84+27364.88+57979.14+5910.29+16226.63</f>
        <v>443838.45</v>
      </c>
    </row>
    <row r="26" spans="1:3">
      <c r="A26" s="42"/>
      <c r="B26" s="6" t="s">
        <v>5</v>
      </c>
      <c r="C26" s="7">
        <v>974077.3</v>
      </c>
    </row>
    <row r="27" spans="1:3">
      <c r="A27" s="42"/>
      <c r="B27" s="6" t="s">
        <v>6</v>
      </c>
      <c r="C27" s="7"/>
    </row>
    <row r="28" spans="1:3">
      <c r="A28" s="42"/>
      <c r="B28" s="6" t="s">
        <v>7</v>
      </c>
      <c r="C28" s="7">
        <v>9350</v>
      </c>
    </row>
    <row r="29" spans="1:3" ht="15.75" thickBot="1">
      <c r="A29" s="43"/>
      <c r="B29" s="8" t="s">
        <v>8</v>
      </c>
      <c r="C29" s="9">
        <v>2914.68</v>
      </c>
    </row>
    <row r="30" spans="1:3">
      <c r="A30" s="41" t="s">
        <v>14</v>
      </c>
      <c r="B30" s="4" t="s">
        <v>4</v>
      </c>
      <c r="C30" s="5">
        <f>3649.82+498.35+34512</f>
        <v>38660.17</v>
      </c>
    </row>
    <row r="31" spans="1:3" ht="15.75" thickBot="1">
      <c r="A31" s="45"/>
      <c r="B31" s="8" t="s">
        <v>5</v>
      </c>
      <c r="C31" s="12">
        <v>89126.02</v>
      </c>
    </row>
    <row r="32" spans="1:3">
      <c r="A32" s="39" t="s">
        <v>15</v>
      </c>
      <c r="B32" s="4" t="s">
        <v>4</v>
      </c>
      <c r="C32" s="5">
        <f>1636.18+1113706.35+8508.1+201837.65+23362.97+15620+25847.29</f>
        <v>1390518.54</v>
      </c>
    </row>
    <row r="33" spans="1:3">
      <c r="A33" s="46"/>
      <c r="B33" s="6" t="s">
        <v>5</v>
      </c>
      <c r="C33" s="7">
        <v>217564.65</v>
      </c>
    </row>
    <row r="34" spans="1:3">
      <c r="A34" s="46"/>
      <c r="B34" s="6" t="s">
        <v>7</v>
      </c>
      <c r="C34" s="7">
        <v>13685</v>
      </c>
    </row>
    <row r="35" spans="1:3" ht="15.75" thickBot="1">
      <c r="A35" s="47"/>
      <c r="B35" s="8" t="s">
        <v>8</v>
      </c>
      <c r="C35" s="9">
        <v>4124.42</v>
      </c>
    </row>
    <row r="36" spans="1:3">
      <c r="A36" s="39" t="s">
        <v>16</v>
      </c>
      <c r="B36" s="4" t="s">
        <v>4</v>
      </c>
      <c r="C36" s="5">
        <v>0</v>
      </c>
    </row>
    <row r="37" spans="1:3" ht="15.75" thickBot="1">
      <c r="A37" s="48"/>
      <c r="B37" s="8" t="s">
        <v>5</v>
      </c>
      <c r="C37" s="12">
        <v>188034.76</v>
      </c>
    </row>
    <row r="38" spans="1:3">
      <c r="A38" s="41" t="s">
        <v>17</v>
      </c>
      <c r="B38" s="4" t="s">
        <v>4</v>
      </c>
      <c r="C38" s="5">
        <f>30473.58+2481.09+5806.24+827.55+6292+534060.82</f>
        <v>579941.27999999991</v>
      </c>
    </row>
    <row r="39" spans="1:3">
      <c r="A39" s="42"/>
      <c r="B39" s="6" t="s">
        <v>5</v>
      </c>
      <c r="C39" s="7">
        <v>388205.7</v>
      </c>
    </row>
    <row r="40" spans="1:3" ht="15.75" thickBot="1">
      <c r="A40" s="45"/>
      <c r="B40" s="6" t="s">
        <v>7</v>
      </c>
      <c r="C40" s="9"/>
    </row>
    <row r="41" spans="1:3">
      <c r="A41" s="39" t="s">
        <v>18</v>
      </c>
      <c r="B41" s="4" t="s">
        <v>4</v>
      </c>
      <c r="C41" s="5"/>
    </row>
    <row r="42" spans="1:3" ht="15.75" thickBot="1">
      <c r="A42" s="40"/>
      <c r="B42" s="8" t="s">
        <v>5</v>
      </c>
      <c r="C42" s="9"/>
    </row>
    <row r="43" spans="1:3">
      <c r="A43" s="39" t="s">
        <v>19</v>
      </c>
      <c r="B43" s="4" t="s">
        <v>4</v>
      </c>
      <c r="C43" s="5">
        <v>0</v>
      </c>
    </row>
    <row r="44" spans="1:3" ht="15.75" thickBot="1">
      <c r="A44" s="40"/>
      <c r="B44" s="8" t="s">
        <v>5</v>
      </c>
      <c r="C44" s="9">
        <v>0</v>
      </c>
    </row>
    <row r="45" spans="1:3">
      <c r="A45" s="41" t="s">
        <v>20</v>
      </c>
      <c r="B45" s="13" t="s">
        <v>21</v>
      </c>
      <c r="C45" s="5">
        <f>3572.1+1029980.88+66494.19+173701.01+29726.02+39145.37</f>
        <v>1342619.57</v>
      </c>
    </row>
    <row r="46" spans="1:3">
      <c r="A46" s="42"/>
      <c r="B46" s="6" t="s">
        <v>5</v>
      </c>
      <c r="C46" s="7">
        <v>297662.19</v>
      </c>
    </row>
    <row r="47" spans="1:3">
      <c r="A47" s="42"/>
      <c r="B47" s="6" t="s">
        <v>22</v>
      </c>
      <c r="C47" s="7">
        <v>23794.36</v>
      </c>
    </row>
    <row r="48" spans="1:3">
      <c r="A48" s="56"/>
      <c r="B48" s="6" t="s">
        <v>7</v>
      </c>
      <c r="C48" s="7">
        <v>10378.18</v>
      </c>
    </row>
    <row r="49" spans="1:3" ht="15.75" thickBot="1">
      <c r="A49" s="57"/>
      <c r="B49" s="8" t="s">
        <v>8</v>
      </c>
      <c r="C49" s="9">
        <v>18779.330000000002</v>
      </c>
    </row>
    <row r="50" spans="1:3">
      <c r="A50" s="41" t="s">
        <v>23</v>
      </c>
      <c r="B50" s="13" t="s">
        <v>21</v>
      </c>
      <c r="C50" s="5"/>
    </row>
    <row r="51" spans="1:3">
      <c r="A51" s="42"/>
      <c r="B51" s="6" t="s">
        <v>5</v>
      </c>
      <c r="C51" s="7"/>
    </row>
    <row r="52" spans="1:3">
      <c r="A52" s="56"/>
      <c r="B52" s="6" t="s">
        <v>7</v>
      </c>
      <c r="C52" s="7"/>
    </row>
    <row r="53" spans="1:3" ht="15.75" thickBot="1">
      <c r="A53" s="57"/>
      <c r="B53" s="8" t="s">
        <v>8</v>
      </c>
      <c r="C53" s="9"/>
    </row>
    <row r="54" spans="1:3">
      <c r="A54" s="41" t="s">
        <v>24</v>
      </c>
      <c r="B54" s="13" t="s">
        <v>21</v>
      </c>
      <c r="C54" s="5">
        <f>69.77+35030.12+1751.44+6470.54+857.59+240+1262.36</f>
        <v>45681.82</v>
      </c>
    </row>
    <row r="55" spans="1:3">
      <c r="A55" s="42"/>
      <c r="B55" s="6" t="s">
        <v>5</v>
      </c>
      <c r="C55" s="7"/>
    </row>
    <row r="56" spans="1:3">
      <c r="A56" s="56"/>
      <c r="B56" s="6" t="s">
        <v>7</v>
      </c>
      <c r="C56" s="7"/>
    </row>
    <row r="57" spans="1:3" ht="15.75" thickBot="1">
      <c r="A57" s="57"/>
      <c r="B57" s="8" t="s">
        <v>8</v>
      </c>
      <c r="C57" s="9"/>
    </row>
    <row r="58" spans="1:3">
      <c r="A58" s="41" t="s">
        <v>25</v>
      </c>
      <c r="B58" s="13" t="s">
        <v>21</v>
      </c>
      <c r="C58" s="5">
        <f>263.15+219853.26+19634.5+39014.47+5589.79+16725.08</f>
        <v>301080.25</v>
      </c>
    </row>
    <row r="59" spans="1:3">
      <c r="A59" s="42"/>
      <c r="B59" s="6" t="s">
        <v>5</v>
      </c>
      <c r="C59" s="7"/>
    </row>
    <row r="60" spans="1:3">
      <c r="A60" s="56"/>
      <c r="B60" s="6" t="s">
        <v>7</v>
      </c>
      <c r="C60" s="7"/>
    </row>
    <row r="61" spans="1:3" ht="15.75" thickBot="1">
      <c r="A61" s="57"/>
      <c r="B61" s="8" t="s">
        <v>8</v>
      </c>
      <c r="C61" s="9"/>
    </row>
    <row r="62" spans="1:3">
      <c r="A62" s="39" t="s">
        <v>26</v>
      </c>
      <c r="B62" s="13" t="s">
        <v>21</v>
      </c>
      <c r="C62" s="5">
        <f>5333.99+776.22+31389.45</f>
        <v>37499.660000000003</v>
      </c>
    </row>
    <row r="63" spans="1:3" ht="15.75" thickBot="1">
      <c r="A63" s="58"/>
      <c r="B63" s="8" t="s">
        <v>5</v>
      </c>
      <c r="C63" s="12">
        <v>29524.21</v>
      </c>
    </row>
    <row r="64" spans="1:3">
      <c r="A64" s="59" t="s">
        <v>27</v>
      </c>
      <c r="B64" s="13" t="s">
        <v>28</v>
      </c>
      <c r="C64" s="5">
        <v>0</v>
      </c>
    </row>
    <row r="65" spans="1:3" ht="15.75" thickBot="1">
      <c r="A65" s="54"/>
      <c r="B65" s="14" t="s">
        <v>5</v>
      </c>
      <c r="C65" s="15">
        <v>1052224.81</v>
      </c>
    </row>
    <row r="66" spans="1:3">
      <c r="A66" s="49" t="s">
        <v>29</v>
      </c>
      <c r="B66" s="13" t="s">
        <v>28</v>
      </c>
      <c r="C66" s="5">
        <v>2541.48</v>
      </c>
    </row>
    <row r="67" spans="1:3" ht="15.75" thickBot="1">
      <c r="A67" s="50"/>
      <c r="B67" s="14" t="s">
        <v>5</v>
      </c>
      <c r="C67" s="16"/>
    </row>
    <row r="68" spans="1:3">
      <c r="A68" s="41" t="s">
        <v>30</v>
      </c>
      <c r="B68" s="13" t="s">
        <v>21</v>
      </c>
      <c r="C68" s="5">
        <f>2960.24+382.4+16600</f>
        <v>19942.64</v>
      </c>
    </row>
    <row r="69" spans="1:3" ht="15.75" thickBot="1">
      <c r="A69" s="43"/>
      <c r="B69" s="8" t="s">
        <v>5</v>
      </c>
      <c r="C69" s="9">
        <v>11332.71</v>
      </c>
    </row>
    <row r="70" spans="1:3">
      <c r="A70" s="51" t="s">
        <v>31</v>
      </c>
      <c r="B70" s="17" t="s">
        <v>21</v>
      </c>
      <c r="C70" s="18">
        <f t="shared" ref="C70" si="0">C2+C7+C12+C16+C20+C25+C30+C32+C36+C38+C43+C45+C54+C58+C62+C68+C41+C66+C50</f>
        <v>41482802.879999995</v>
      </c>
    </row>
    <row r="71" spans="1:3">
      <c r="A71" s="51"/>
      <c r="B71" s="6" t="s">
        <v>5</v>
      </c>
      <c r="C71" s="19">
        <f t="shared" ref="C71" si="1">C3+C8+C13+C17+C21+C26+C31+C33+C37+C39+C44+C46+C55+C59+C63+C65+C69+C67+C51</f>
        <v>6847583.1399999997</v>
      </c>
    </row>
    <row r="72" spans="1:3">
      <c r="A72" s="51"/>
      <c r="B72" s="6" t="s">
        <v>6</v>
      </c>
      <c r="C72" s="19">
        <f t="shared" ref="C72" si="2">C4+C9+C22+C27+C47</f>
        <v>2449595.1300000004</v>
      </c>
    </row>
    <row r="73" spans="1:3">
      <c r="A73" s="51"/>
      <c r="B73" s="6" t="s">
        <v>7</v>
      </c>
      <c r="C73" s="19">
        <f t="shared" ref="C73" si="3">C5+C10+C14+C18+C23+C28+C34+C40+C48+C56+C60+C52</f>
        <v>83717.739999999991</v>
      </c>
    </row>
    <row r="74" spans="1:3" ht="15.75" thickBot="1">
      <c r="A74" s="52"/>
      <c r="B74" s="8" t="s">
        <v>8</v>
      </c>
      <c r="C74" s="11">
        <f t="shared" ref="C74" si="4">C6+C11+C19+C24+C29+C35+C49+C57+C61+C53</f>
        <v>162042.40000000002</v>
      </c>
    </row>
    <row r="75" spans="1:3" ht="16.5" thickBot="1">
      <c r="A75" s="20"/>
      <c r="B75" s="21" t="s">
        <v>32</v>
      </c>
      <c r="C75" s="22">
        <f t="shared" ref="C75" si="5">SUM(C70:C74)</f>
        <v>51025741.289999999</v>
      </c>
    </row>
    <row r="76" spans="1:3" ht="15.75">
      <c r="A76" s="23"/>
      <c r="B76" s="24" t="s">
        <v>33</v>
      </c>
      <c r="C76" s="5">
        <v>379344.09</v>
      </c>
    </row>
    <row r="77" spans="1:3" ht="16.5" thickBot="1">
      <c r="A77" s="25"/>
      <c r="B77" s="26" t="s">
        <v>34</v>
      </c>
      <c r="C77" s="9">
        <f>128499.34+163877.12+171712.51+38499.03</f>
        <v>502588</v>
      </c>
    </row>
    <row r="78" spans="1:3" ht="16.5" thickBot="1">
      <c r="A78" s="20"/>
      <c r="B78" s="27" t="s">
        <v>35</v>
      </c>
      <c r="C78" s="28">
        <f>SUM(C75:C77)</f>
        <v>51907673.380000003</v>
      </c>
    </row>
    <row r="79" spans="1:3">
      <c r="A79" s="53" t="s">
        <v>36</v>
      </c>
      <c r="B79" s="29" t="s">
        <v>37</v>
      </c>
      <c r="C79" s="5">
        <v>27505462</v>
      </c>
    </row>
    <row r="80" spans="1:3" ht="93.75" customHeight="1">
      <c r="A80" s="54"/>
      <c r="B80" s="30" t="s">
        <v>38</v>
      </c>
      <c r="C80" s="31">
        <v>0</v>
      </c>
    </row>
    <row r="81" spans="1:3">
      <c r="A81" s="54"/>
      <c r="B81" s="30" t="s">
        <v>39</v>
      </c>
      <c r="C81" s="31">
        <v>667782</v>
      </c>
    </row>
    <row r="82" spans="1:3">
      <c r="A82" s="54"/>
      <c r="B82" s="30" t="s">
        <v>40</v>
      </c>
      <c r="C82" s="31">
        <v>80567</v>
      </c>
    </row>
    <row r="83" spans="1:3">
      <c r="A83" s="54"/>
      <c r="B83" s="32" t="s">
        <v>41</v>
      </c>
      <c r="C83" s="7">
        <f>677145.6+133692.81</f>
        <v>810838.40999999992</v>
      </c>
    </row>
    <row r="84" spans="1:3">
      <c r="A84" s="54"/>
      <c r="B84" s="32" t="s">
        <v>42</v>
      </c>
      <c r="C84" s="7">
        <v>2592017.2799999998</v>
      </c>
    </row>
    <row r="85" spans="1:3">
      <c r="A85" s="54"/>
      <c r="B85" s="32" t="s">
        <v>43</v>
      </c>
      <c r="C85" s="7">
        <v>0</v>
      </c>
    </row>
    <row r="86" spans="1:3">
      <c r="A86" s="54"/>
      <c r="B86" s="32" t="s">
        <v>44</v>
      </c>
      <c r="C86" s="7">
        <v>67023.87</v>
      </c>
    </row>
    <row r="87" spans="1:3">
      <c r="A87" s="54"/>
      <c r="B87" s="33" t="s">
        <v>45</v>
      </c>
      <c r="C87" s="15">
        <v>2541.48</v>
      </c>
    </row>
    <row r="88" spans="1:3" ht="15.75" thickBot="1">
      <c r="A88" s="54"/>
      <c r="B88" s="34" t="s">
        <v>46</v>
      </c>
      <c r="C88" s="9">
        <v>20181441.34</v>
      </c>
    </row>
    <row r="89" spans="1:3" ht="16.5" thickBot="1">
      <c r="A89" s="55"/>
      <c r="B89" s="35" t="s">
        <v>47</v>
      </c>
      <c r="C89" s="36">
        <f>SUM(C79:C88)</f>
        <v>51907673.380000003</v>
      </c>
    </row>
    <row r="90" spans="1:3" ht="16.5" thickBot="1">
      <c r="A90" s="37"/>
      <c r="B90" s="37"/>
      <c r="C90" s="38" t="s">
        <v>48</v>
      </c>
    </row>
  </sheetData>
  <mergeCells count="22">
    <mergeCell ref="A66:A67"/>
    <mergeCell ref="A68:A69"/>
    <mergeCell ref="A70:A74"/>
    <mergeCell ref="A79:A89"/>
    <mergeCell ref="A45:A49"/>
    <mergeCell ref="A50:A53"/>
    <mergeCell ref="A54:A57"/>
    <mergeCell ref="A58:A61"/>
    <mergeCell ref="A62:A63"/>
    <mergeCell ref="A64:A65"/>
    <mergeCell ref="A43:A44"/>
    <mergeCell ref="A2:A6"/>
    <mergeCell ref="A7:A11"/>
    <mergeCell ref="A12:A15"/>
    <mergeCell ref="A16:A19"/>
    <mergeCell ref="A20:A24"/>
    <mergeCell ref="A25:A29"/>
    <mergeCell ref="A30:A31"/>
    <mergeCell ref="A32:A35"/>
    <mergeCell ref="A36:A37"/>
    <mergeCell ref="A38:A40"/>
    <mergeCell ref="A41:A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malgorzatacz</cp:lastModifiedBy>
  <dcterms:created xsi:type="dcterms:W3CDTF">2014-05-02T10:43:04Z</dcterms:created>
  <dcterms:modified xsi:type="dcterms:W3CDTF">2015-02-10T12:28:35Z</dcterms:modified>
</cp:coreProperties>
</file>